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PLAN PRIHODA 2024" sheetId="1" r:id="rId1"/>
    <sheet name="PLAN RASHODA 2024" sheetId="2" r:id="rId2"/>
  </sheets>
  <definedNames/>
  <calcPr fullCalcOnLoad="1"/>
</workbook>
</file>

<file path=xl/sharedStrings.xml><?xml version="1.0" encoding="utf-8"?>
<sst xmlns="http://schemas.openxmlformats.org/spreadsheetml/2006/main" count="124" uniqueCount="111">
  <si>
    <t>UKUPNI PRIHOD</t>
  </si>
  <si>
    <t>UKUPNI RASHOD</t>
  </si>
  <si>
    <t>BRUTO DOBIT</t>
  </si>
  <si>
    <t>Kategorija</t>
  </si>
  <si>
    <t>STRUKTURA RASPODJELE PLANIRANIH PRIHODA S VELIČINOM OČEKIVANE DOBITI</t>
  </si>
  <si>
    <t>Red.br.</t>
  </si>
  <si>
    <t>VRSTA TROŠKA</t>
  </si>
  <si>
    <t>3.</t>
  </si>
  <si>
    <t>1.</t>
  </si>
  <si>
    <t>2.</t>
  </si>
  <si>
    <t>4.</t>
  </si>
  <si>
    <t>5.</t>
  </si>
  <si>
    <t>Uredski materijal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</si>
  <si>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</si>
  <si>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</si>
  <si>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</si>
  <si>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</si>
  <si>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</si>
  <si>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</si>
  <si>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</si>
  <si>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</si>
  <si>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</si>
  <si>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</si>
  <si>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</si>
  <si>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</si>
  <si>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</si>
  <si>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</si>
  <si>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UKUPNI RASHODI</t>
  </si>
  <si>
    <t>UKUPNI PRIHODI</t>
  </si>
  <si>
    <t>PRIHODI</t>
  </si>
  <si>
    <t>%učešća u strukturi</t>
  </si>
  <si>
    <t>Indeks</t>
  </si>
  <si>
    <t>Troškovi goriva (dizel,mot.benzin)</t>
  </si>
  <si>
    <t>Tabela 2.</t>
  </si>
  <si>
    <t>Broj uposlenih djelatnika</t>
  </si>
  <si>
    <t>Ukupni poslovni prihodi</t>
  </si>
  <si>
    <t>Prihodi od potpora-sanacija</t>
  </si>
  <si>
    <t>Tabela 1.</t>
  </si>
  <si>
    <t>Građevinski radovi</t>
  </si>
  <si>
    <t>Ljetno čišćenje</t>
  </si>
  <si>
    <t>Zimsko čišćenje</t>
  </si>
  <si>
    <t>Javne površine</t>
  </si>
  <si>
    <t>Upravljanje tržnicama</t>
  </si>
  <si>
    <t>Održavanje groblja i ukop pokojnika</t>
  </si>
  <si>
    <t>Naplata i održavanje parkinga</t>
  </si>
  <si>
    <t>Ostale djelatnosti (rad, prev, i naj. stroj.)</t>
  </si>
  <si>
    <t>Održavanje javne rasvjete</t>
  </si>
  <si>
    <t>Zimsko ukrašavanje</t>
  </si>
  <si>
    <t>Materijal za radove i održavanje</t>
  </si>
  <si>
    <t>Održavanje strojeva i opreme</t>
  </si>
  <si>
    <t>Poštanske usluge</t>
  </si>
  <si>
    <t>Telefonske i Internet usluge</t>
  </si>
  <si>
    <t>Naknada za odvoz smeća</t>
  </si>
  <si>
    <t>Održavanje park. sustava</t>
  </si>
  <si>
    <t>Održavanje software - a</t>
  </si>
  <si>
    <t>Računovodstvene usluge</t>
  </si>
  <si>
    <t>Troškovi kooperanata</t>
  </si>
  <si>
    <t>Korištenje privatnog vozila</t>
  </si>
  <si>
    <t>Plaće, porezi i dop. za radnike</t>
  </si>
  <si>
    <t xml:space="preserve">T.D. "Argyruntum" d.o.o. </t>
  </si>
  <si>
    <t>Trg Tome Marasovića 1</t>
  </si>
  <si>
    <t>23 244 Starigrad Paklenica</t>
  </si>
  <si>
    <t>MB:2037696</t>
  </si>
  <si>
    <t>OIB:12144049303</t>
  </si>
  <si>
    <t>II</t>
  </si>
  <si>
    <t>Ostali izvanredni prihodi</t>
  </si>
  <si>
    <t>Financijski prihodi</t>
  </si>
  <si>
    <t>Kamate po kreditima i reprogramu</t>
  </si>
  <si>
    <t>Sitan inventar - autogume</t>
  </si>
  <si>
    <t xml:space="preserve">Amortizacija </t>
  </si>
  <si>
    <t>Najamnine za opremu</t>
  </si>
  <si>
    <t xml:space="preserve">Reprezentacija </t>
  </si>
  <si>
    <t>Ostali troškovi</t>
  </si>
  <si>
    <t>20.</t>
  </si>
  <si>
    <t>21.</t>
  </si>
  <si>
    <t>22.</t>
  </si>
  <si>
    <t>.</t>
  </si>
  <si>
    <t>23.</t>
  </si>
  <si>
    <t>24.</t>
  </si>
  <si>
    <t>25.</t>
  </si>
  <si>
    <t>Odvjetničke, bankarske i sl. usluge</t>
  </si>
  <si>
    <t>9 (7:3)</t>
  </si>
  <si>
    <t>Indeks plana</t>
  </si>
  <si>
    <t>Klasa:</t>
  </si>
  <si>
    <t xml:space="preserve">Urbroj: </t>
  </si>
  <si>
    <t>Direktor:</t>
  </si>
  <si>
    <t>Mario Zubčić, dipl.oec</t>
  </si>
  <si>
    <t>Registracija, osig., vozila, opreme i djel.</t>
  </si>
  <si>
    <t>Zdrav.preg.,, školarine, usavršavanje i sl.</t>
  </si>
  <si>
    <t>Nabava kom. opreme - vozila</t>
  </si>
  <si>
    <t xml:space="preserve"> </t>
  </si>
  <si>
    <t>Prih.od potpora - Kapitalna pomoć</t>
  </si>
  <si>
    <t>El. energija, voda i otp. Vode</t>
  </si>
  <si>
    <t xml:space="preserve">Starigrad Paklenica, __. prosinca 2020. godine </t>
  </si>
  <si>
    <t xml:space="preserve">  </t>
  </si>
  <si>
    <t xml:space="preserve">PLAN 2023. </t>
  </si>
  <si>
    <t>PLAN 2023.</t>
  </si>
  <si>
    <t>Plan 2023.</t>
  </si>
  <si>
    <t>PLANSKA STRUKTURA RASHODA U EUR</t>
  </si>
  <si>
    <t>PLANSKA STRUKTURA PRIHODA U EUR</t>
  </si>
  <si>
    <t>Starigrad Paklenica, ___prosinca 2023. godine</t>
  </si>
  <si>
    <t>FINANCIJSKI PLAN ZA 2024.GODINU</t>
  </si>
  <si>
    <t>400-01/23-01/</t>
  </si>
  <si>
    <t xml:space="preserve">Ostvareno 2023. (do 30.11.)      </t>
  </si>
  <si>
    <t>PLAN 2024.</t>
  </si>
  <si>
    <t xml:space="preserve">OSTVARENO 2023. (do 30.11.) </t>
  </si>
  <si>
    <t xml:space="preserve">PLAN 2024. </t>
  </si>
  <si>
    <t>Ostvareno  u 2023. (do 30.11.)</t>
  </si>
  <si>
    <t>Plan 2024.</t>
  </si>
  <si>
    <t>Usluge po ugovorima o djelu</t>
  </si>
  <si>
    <t>2198-9-6-3-23-1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</si>
</sst>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0.0"/>
    <numFmt numFmtId="175" formatCode="#,##0.0"/>
    <numFmt numFmtId="176" formatCode="#,##0.000"/>
    <numFmt numFmtId="177" formatCode="0.000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0.0000"/>
    <numFmt numFmtId="182" formatCode="0.0%"/>
    <numFmt numFmtId="183" formatCode="0.000%"/>
    <numFmt numFmtId="184" formatCode="0.000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9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6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2" fontId="4" fillId="33" borderId="15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 indent="1"/>
    </xf>
    <xf numFmtId="2" fontId="0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0" fontId="10" fillId="34" borderId="10" xfId="0" applyNumberFormat="1" applyFont="1" applyFill="1" applyBorder="1" applyAlignment="1">
      <alignment/>
    </xf>
    <xf numFmtId="10" fontId="0" fillId="0" borderId="10" xfId="51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0" xfId="51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0" fontId="0" fillId="0" borderId="10" xfId="51" applyNumberFormat="1" applyFont="1" applyBorder="1" applyAlignment="1">
      <alignment horizontal="center"/>
    </xf>
    <xf numFmtId="9" fontId="4" fillId="34" borderId="10" xfId="5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8" fillId="34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37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4" fontId="0" fillId="38" borderId="10" xfId="0" applyNumberFormat="1" applyFont="1" applyFill="1" applyBorder="1" applyAlignment="1">
      <alignment horizontal="right"/>
    </xf>
    <xf numFmtId="10" fontId="4" fillId="39" borderId="14" xfId="51" applyNumberFormat="1" applyFont="1" applyFill="1" applyBorder="1" applyAlignment="1">
      <alignment horizontal="center"/>
    </xf>
    <xf numFmtId="2" fontId="4" fillId="39" borderId="17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10" fontId="0" fillId="40" borderId="10" xfId="5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0" fillId="38" borderId="10" xfId="0" applyNumberFormat="1" applyFont="1" applyFill="1" applyBorder="1" applyAlignment="1">
      <alignment horizontal="right"/>
    </xf>
    <xf numFmtId="4" fontId="4" fillId="38" borderId="10" xfId="0" applyNumberFormat="1" applyFont="1" applyFill="1" applyBorder="1" applyAlignment="1">
      <alignment horizontal="right"/>
    </xf>
    <xf numFmtId="4" fontId="4" fillId="38" borderId="10" xfId="0" applyNumberFormat="1" applyFont="1" applyFill="1" applyBorder="1" applyAlignment="1">
      <alignment horizontal="right"/>
    </xf>
    <xf numFmtId="4" fontId="4" fillId="39" borderId="14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0" fillId="37" borderId="10" xfId="0" applyNumberFormat="1" applyFont="1" applyFill="1" applyBorder="1" applyAlignment="1">
      <alignment horizontal="right"/>
    </xf>
    <xf numFmtId="4" fontId="0" fillId="37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29" fillId="37" borderId="10" xfId="50" applyNumberFormat="1" applyFont="1" applyFill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4" width="15.00390625" style="0" customWidth="1"/>
    <col min="5" max="5" width="16.421875" style="0" customWidth="1"/>
    <col min="6" max="6" width="11.421875" style="19" customWidth="1"/>
    <col min="7" max="7" width="11.8515625" style="0" customWidth="1"/>
    <col min="8" max="8" width="12.7109375" style="0" customWidth="1"/>
    <col min="9" max="9" width="13.7109375" style="0" customWidth="1"/>
    <col min="12" max="12" width="10.140625" style="0" bestFit="1" customWidth="1"/>
    <col min="16" max="16" width="14.00390625" style="0" bestFit="1" customWidth="1"/>
  </cols>
  <sheetData>
    <row r="1" spans="1:4" ht="12.75">
      <c r="A1" s="2" t="s">
        <v>59</v>
      </c>
      <c r="B1" s="2"/>
      <c r="C1" s="2"/>
      <c r="D1" s="2"/>
    </row>
    <row r="2" spans="1:4" ht="12.75">
      <c r="A2" s="2" t="s">
        <v>60</v>
      </c>
      <c r="B2" s="2"/>
      <c r="C2" s="2"/>
      <c r="D2" s="2"/>
    </row>
    <row r="3" spans="1:4" ht="12.75">
      <c r="A3" s="2" t="s">
        <v>61</v>
      </c>
      <c r="B3" s="2"/>
      <c r="C3" s="2"/>
      <c r="D3" s="2"/>
    </row>
    <row r="4" spans="1:4" ht="12.75">
      <c r="A4" s="2" t="s">
        <v>62</v>
      </c>
      <c r="B4" s="2"/>
      <c r="C4" s="2"/>
      <c r="D4" s="2"/>
    </row>
    <row r="5" spans="1:4" ht="12.75">
      <c r="A5" s="2" t="s">
        <v>63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12.75">
      <c r="A8" s="2" t="s">
        <v>83</v>
      </c>
      <c r="B8" s="2" t="s">
        <v>102</v>
      </c>
      <c r="C8" s="2"/>
      <c r="D8" s="2"/>
      <c r="E8" s="79"/>
    </row>
    <row r="9" spans="1:4" ht="12.75">
      <c r="A9" s="2" t="s">
        <v>84</v>
      </c>
      <c r="B9" s="2" t="s">
        <v>110</v>
      </c>
      <c r="C9" s="2"/>
      <c r="D9" s="2"/>
    </row>
    <row r="10" spans="1:2" ht="12.75">
      <c r="A10" s="2" t="s">
        <v>93</v>
      </c>
      <c r="B10" t="s">
        <v>100</v>
      </c>
    </row>
    <row r="12" spans="2:4" ht="12.75">
      <c r="B12" s="2" t="s">
        <v>101</v>
      </c>
      <c r="C12" s="2"/>
      <c r="D12" s="2"/>
    </row>
    <row r="15" spans="10:16" ht="12.75">
      <c r="J15" s="37"/>
      <c r="K15" s="37"/>
      <c r="L15" s="37"/>
      <c r="M15" s="37"/>
      <c r="N15" s="37"/>
      <c r="O15" s="37"/>
      <c r="P15" s="37"/>
    </row>
    <row r="16" spans="1:16" ht="13.5" thickBot="1">
      <c r="A16" s="2" t="s">
        <v>99</v>
      </c>
      <c r="F16" s="20" t="s">
        <v>37</v>
      </c>
      <c r="J16" s="37"/>
      <c r="K16" s="37"/>
      <c r="L16" s="37"/>
      <c r="M16" s="37"/>
      <c r="N16" s="37"/>
      <c r="O16" s="37"/>
      <c r="P16" s="37"/>
    </row>
    <row r="17" spans="1:16" ht="25.5">
      <c r="A17" s="80"/>
      <c r="B17" s="44" t="s">
        <v>29</v>
      </c>
      <c r="C17" s="45" t="s">
        <v>95</v>
      </c>
      <c r="D17" s="46" t="s">
        <v>30</v>
      </c>
      <c r="E17" s="81" t="s">
        <v>105</v>
      </c>
      <c r="F17" s="46" t="s">
        <v>30</v>
      </c>
      <c r="G17" s="45" t="s">
        <v>106</v>
      </c>
      <c r="H17" s="46" t="s">
        <v>30</v>
      </c>
      <c r="I17" s="47" t="s">
        <v>82</v>
      </c>
      <c r="J17" s="37"/>
      <c r="K17" s="37"/>
      <c r="L17" s="37"/>
      <c r="M17" s="37"/>
      <c r="N17" s="37"/>
      <c r="O17" s="37"/>
      <c r="P17" s="37"/>
    </row>
    <row r="18" spans="1:16" ht="12.75">
      <c r="A18" s="2"/>
      <c r="B18" s="68">
        <v>2</v>
      </c>
      <c r="C18" s="69">
        <v>3</v>
      </c>
      <c r="D18" s="70">
        <v>4</v>
      </c>
      <c r="E18" s="69">
        <v>5</v>
      </c>
      <c r="F18" s="71">
        <v>6</v>
      </c>
      <c r="G18" s="69">
        <v>7</v>
      </c>
      <c r="H18" s="71">
        <v>8</v>
      </c>
      <c r="I18" s="72" t="s">
        <v>81</v>
      </c>
      <c r="J18" s="37"/>
      <c r="K18" s="37"/>
      <c r="L18" s="37"/>
      <c r="M18" s="37"/>
      <c r="N18" s="37"/>
      <c r="O18" s="37"/>
      <c r="P18" s="38"/>
    </row>
    <row r="19" spans="1:16" ht="12.75">
      <c r="A19" s="2">
        <v>1</v>
      </c>
      <c r="B19" s="12" t="s">
        <v>38</v>
      </c>
      <c r="C19" s="94">
        <v>79633.69</v>
      </c>
      <c r="D19" s="67">
        <f>+C19/$C$34</f>
        <v>0.14470566617726208</v>
      </c>
      <c r="E19" s="98">
        <v>37904.92</v>
      </c>
      <c r="F19" s="67">
        <f>+E19/$E$34</f>
        <v>0.09764085744129102</v>
      </c>
      <c r="G19" s="94">
        <v>80000</v>
      </c>
      <c r="H19" s="67">
        <f>+G19/$G$34</f>
        <v>0.11526936541548734</v>
      </c>
      <c r="I19" s="41">
        <f>+G19/C19</f>
        <v>1.004599937538999</v>
      </c>
      <c r="J19" s="37"/>
      <c r="K19" s="37"/>
      <c r="L19" s="37"/>
      <c r="M19" s="37"/>
      <c r="N19" s="37"/>
      <c r="O19" s="37"/>
      <c r="P19" s="38"/>
    </row>
    <row r="20" spans="1:16" ht="12.75">
      <c r="A20" s="2">
        <v>2</v>
      </c>
      <c r="B20" s="5" t="s">
        <v>39</v>
      </c>
      <c r="C20" s="94">
        <v>74084.22</v>
      </c>
      <c r="D20" s="67">
        <f>+C20/$C$34</f>
        <v>0.13462149510242263</v>
      </c>
      <c r="E20" s="99">
        <v>89047.06</v>
      </c>
      <c r="F20" s="67">
        <f>+E20/$E$34</f>
        <v>0.2293800195601544</v>
      </c>
      <c r="G20" s="94">
        <v>130000</v>
      </c>
      <c r="H20" s="67">
        <f>+G20/$G$34</f>
        <v>0.18731271880016692</v>
      </c>
      <c r="I20" s="41">
        <f aca="true" t="shared" si="0" ref="I20:I31">+G20/C20</f>
        <v>1.7547596505706613</v>
      </c>
      <c r="J20" s="37"/>
      <c r="K20" s="37"/>
      <c r="L20" s="37"/>
      <c r="M20" s="37"/>
      <c r="N20" s="37"/>
      <c r="O20" s="37"/>
      <c r="P20" s="37"/>
    </row>
    <row r="21" spans="1:16" ht="12.75">
      <c r="A21" s="2">
        <v>3</v>
      </c>
      <c r="B21" s="82" t="s">
        <v>40</v>
      </c>
      <c r="C21" s="85">
        <v>35564.41</v>
      </c>
      <c r="D21" s="67">
        <f>+C21/$C$34</f>
        <v>0.06462555786691891</v>
      </c>
      <c r="E21" s="100">
        <v>47996</v>
      </c>
      <c r="F21" s="67">
        <f>+E21/$E$34</f>
        <v>0.12363488944844638</v>
      </c>
      <c r="G21" s="85">
        <v>120000</v>
      </c>
      <c r="H21" s="67">
        <f>+G21/$G$34</f>
        <v>0.172904048123231</v>
      </c>
      <c r="I21" s="41">
        <f t="shared" si="0"/>
        <v>3.374159728785041</v>
      </c>
      <c r="J21" s="37"/>
      <c r="K21" s="37"/>
      <c r="L21" s="39"/>
      <c r="M21" s="37"/>
      <c r="N21" s="37"/>
      <c r="O21" s="37"/>
      <c r="P21" s="37"/>
    </row>
    <row r="22" spans="1:16" ht="12.75">
      <c r="A22" s="2">
        <v>4</v>
      </c>
      <c r="B22" s="82" t="s">
        <v>41</v>
      </c>
      <c r="C22" s="94">
        <v>172539.65</v>
      </c>
      <c r="D22" s="67">
        <f>+C22/$C$34</f>
        <v>0.3135289221840861</v>
      </c>
      <c r="E22" s="101">
        <v>124027.34</v>
      </c>
      <c r="F22" s="67">
        <f>+E22/$E$34</f>
        <v>0.31948717537888305</v>
      </c>
      <c r="G22" s="94">
        <v>150000</v>
      </c>
      <c r="H22" s="67">
        <f>+G22/$G$34</f>
        <v>0.21613006015403877</v>
      </c>
      <c r="I22" s="41">
        <f t="shared" si="0"/>
        <v>0.8693653893467386</v>
      </c>
      <c r="J22" s="37"/>
      <c r="K22" s="37"/>
      <c r="L22" s="37"/>
      <c r="M22" s="37"/>
      <c r="N22" s="37"/>
      <c r="O22" s="37"/>
      <c r="P22" s="39"/>
    </row>
    <row r="23" spans="1:16" ht="12.75">
      <c r="A23" s="2">
        <v>5</v>
      </c>
      <c r="B23" s="7" t="s">
        <v>42</v>
      </c>
      <c r="C23" s="94">
        <v>11945.06</v>
      </c>
      <c r="D23" s="67">
        <f>+C23/$C$34</f>
        <v>0.021705861738007697</v>
      </c>
      <c r="E23" s="101">
        <v>12081.2</v>
      </c>
      <c r="F23" s="67">
        <f>+E23/$E$34</f>
        <v>0.031120464755491507</v>
      </c>
      <c r="G23" s="94">
        <v>13000</v>
      </c>
      <c r="H23" s="67">
        <f>+G23/$G$34</f>
        <v>0.018731271880016692</v>
      </c>
      <c r="I23" s="41">
        <f t="shared" si="0"/>
        <v>1.0883160067843947</v>
      </c>
      <c r="J23" s="37"/>
      <c r="K23" s="37"/>
      <c r="L23" s="37"/>
      <c r="M23" s="37"/>
      <c r="N23" s="37"/>
      <c r="O23" s="37"/>
      <c r="P23" s="37"/>
    </row>
    <row r="24" spans="1:16" ht="12.75">
      <c r="A24" s="2">
        <v>6</v>
      </c>
      <c r="B24" s="13" t="s">
        <v>43</v>
      </c>
      <c r="C24" s="94">
        <v>27871.79</v>
      </c>
      <c r="D24" s="67">
        <f>+C24/$C$34</f>
        <v>0.05064698043632979</v>
      </c>
      <c r="E24" s="101">
        <v>15794.61</v>
      </c>
      <c r="F24" s="67">
        <f>+E24/$E$34</f>
        <v>0.0406859917749672</v>
      </c>
      <c r="G24" s="94">
        <v>35000</v>
      </c>
      <c r="H24" s="67">
        <f>+G24/$G$34</f>
        <v>0.05043034736927571</v>
      </c>
      <c r="I24" s="41">
        <f t="shared" si="0"/>
        <v>1.255749989505518</v>
      </c>
      <c r="J24" s="37"/>
      <c r="K24" s="37" t="s">
        <v>94</v>
      </c>
      <c r="L24" s="37"/>
      <c r="M24" s="37"/>
      <c r="N24" s="37"/>
      <c r="O24" s="37"/>
      <c r="P24" s="40"/>
    </row>
    <row r="25" spans="1:16" ht="12.75">
      <c r="A25" s="2">
        <v>7</v>
      </c>
      <c r="B25" s="13" t="s">
        <v>44</v>
      </c>
      <c r="C25" s="85">
        <v>19908.43</v>
      </c>
      <c r="D25" s="67">
        <f>+C25/$C$34</f>
        <v>0.036176430172875196</v>
      </c>
      <c r="E25" s="101">
        <v>23618.49</v>
      </c>
      <c r="F25" s="67">
        <f>+E25/$E$34</f>
        <v>0.060839849155955424</v>
      </c>
      <c r="G25" s="85">
        <v>30000</v>
      </c>
      <c r="H25" s="67">
        <f>+G25/$G$34</f>
        <v>0.04322601203080775</v>
      </c>
      <c r="I25" s="41">
        <f t="shared" si="0"/>
        <v>1.5068993386218803</v>
      </c>
      <c r="J25" s="37"/>
      <c r="K25" s="37"/>
      <c r="L25" s="37"/>
      <c r="M25" s="37"/>
      <c r="N25" s="37"/>
      <c r="O25" s="37"/>
      <c r="P25" s="37"/>
    </row>
    <row r="26" spans="1:16" ht="12.75">
      <c r="A26" s="2">
        <v>8</v>
      </c>
      <c r="B26" s="7" t="s">
        <v>45</v>
      </c>
      <c r="C26" s="85">
        <v>9290.6</v>
      </c>
      <c r="D26" s="67">
        <f>+C26/$C$34</f>
        <v>0.016882332869247566</v>
      </c>
      <c r="E26" s="101">
        <v>2988.28</v>
      </c>
      <c r="F26" s="67">
        <f>+E26/$E$34</f>
        <v>0.0076976345412326725</v>
      </c>
      <c r="G26" s="85">
        <v>10000</v>
      </c>
      <c r="H26" s="67">
        <f>+G26/$G$34</f>
        <v>0.014408670676935917</v>
      </c>
      <c r="I26" s="41">
        <f t="shared" si="0"/>
        <v>1.0763567476804512</v>
      </c>
      <c r="J26" s="37"/>
      <c r="K26" s="37"/>
      <c r="L26" s="37"/>
      <c r="M26" s="37"/>
      <c r="N26" s="37"/>
      <c r="O26" s="37"/>
      <c r="P26" s="37"/>
    </row>
    <row r="27" spans="1:16" ht="12.75">
      <c r="A27" s="2">
        <v>9</v>
      </c>
      <c r="B27" s="12" t="s">
        <v>46</v>
      </c>
      <c r="C27" s="85">
        <v>79633.69</v>
      </c>
      <c r="D27" s="67">
        <f>+C27/$C$34</f>
        <v>0.14470566617726208</v>
      </c>
      <c r="E27" s="101">
        <v>33003.9</v>
      </c>
      <c r="F27" s="67">
        <f>+E27/$E$34</f>
        <v>0.08501611650695015</v>
      </c>
      <c r="G27" s="94">
        <v>80000</v>
      </c>
      <c r="H27" s="67">
        <f>+G27/$G$34</f>
        <v>0.11526936541548734</v>
      </c>
      <c r="I27" s="41">
        <f t="shared" si="0"/>
        <v>1.004599937538999</v>
      </c>
      <c r="J27" s="37"/>
      <c r="K27" s="37"/>
      <c r="L27" s="39" t="s">
        <v>90</v>
      </c>
      <c r="M27" s="37"/>
      <c r="N27" s="37"/>
      <c r="O27" s="37"/>
      <c r="P27" s="37"/>
    </row>
    <row r="28" spans="1:16" ht="12.75">
      <c r="A28" s="2">
        <v>10</v>
      </c>
      <c r="B28" s="12" t="s">
        <v>47</v>
      </c>
      <c r="C28" s="85">
        <v>6636.14</v>
      </c>
      <c r="D28" s="67">
        <f>+C28/$C$34</f>
        <v>0.012058804000487432</v>
      </c>
      <c r="E28" s="101">
        <v>0</v>
      </c>
      <c r="F28" s="67">
        <f>+E28/$E$34</f>
        <v>0</v>
      </c>
      <c r="G28" s="85">
        <v>10000</v>
      </c>
      <c r="H28" s="67">
        <f>+G28/$G$34</f>
        <v>0.014408670676935917</v>
      </c>
      <c r="I28" s="41">
        <f t="shared" si="0"/>
        <v>1.506900095537466</v>
      </c>
      <c r="J28" s="37"/>
      <c r="K28" s="37"/>
      <c r="L28" s="37"/>
      <c r="M28" s="37"/>
      <c r="N28" s="37"/>
      <c r="O28" s="37"/>
      <c r="P28" s="37"/>
    </row>
    <row r="29" spans="1:16" ht="12.75">
      <c r="A29" s="2">
        <v>11</v>
      </c>
      <c r="B29" s="34" t="s">
        <v>66</v>
      </c>
      <c r="C29" s="85">
        <v>26.55</v>
      </c>
      <c r="D29" s="67">
        <f>+C29/$C$34</f>
        <v>4.8245101250567544E-05</v>
      </c>
      <c r="E29" s="101">
        <v>0.25</v>
      </c>
      <c r="F29" s="67">
        <f>+E29/$E$34</f>
        <v>6.439853813257687E-07</v>
      </c>
      <c r="G29" s="85">
        <v>26.55</v>
      </c>
      <c r="H29" s="67">
        <f>+G29/$G$34</f>
        <v>3.825502064726486E-05</v>
      </c>
      <c r="I29" s="41">
        <f t="shared" si="0"/>
        <v>1</v>
      </c>
      <c r="J29" s="37"/>
      <c r="K29" s="37"/>
      <c r="L29" s="37"/>
      <c r="M29" s="37"/>
      <c r="N29" s="37"/>
      <c r="O29" s="37"/>
      <c r="P29" s="37"/>
    </row>
    <row r="30" spans="1:16" ht="12.75">
      <c r="A30" s="2">
        <v>12</v>
      </c>
      <c r="B30" s="34" t="s">
        <v>65</v>
      </c>
      <c r="C30" s="85">
        <v>6636.14</v>
      </c>
      <c r="D30" s="67">
        <f>+C30/$C$34</f>
        <v>0.012058804000487432</v>
      </c>
      <c r="E30" s="101">
        <v>95.55</v>
      </c>
      <c r="F30" s="67">
        <f>+E30/$E$34</f>
        <v>0.0002461312127427088</v>
      </c>
      <c r="G30" s="85">
        <v>6000</v>
      </c>
      <c r="H30" s="67">
        <f>+G30/$G$34</f>
        <v>0.00864520240616155</v>
      </c>
      <c r="I30" s="41">
        <f t="shared" si="0"/>
        <v>0.9041400573224796</v>
      </c>
      <c r="J30" s="37"/>
      <c r="K30" s="37"/>
      <c r="L30" s="37"/>
      <c r="M30" s="37"/>
      <c r="N30" s="37"/>
      <c r="O30" s="37"/>
      <c r="P30" s="37"/>
    </row>
    <row r="31" spans="1:9" ht="12.75">
      <c r="A31" s="2">
        <v>13</v>
      </c>
      <c r="B31" s="88" t="s">
        <v>35</v>
      </c>
      <c r="C31" s="95">
        <v>523770.36999999994</v>
      </c>
      <c r="D31" s="89">
        <f>SUM(D19:D30)</f>
        <v>0.9517647658266375</v>
      </c>
      <c r="E31" s="99">
        <f>SUM(E19:E30)</f>
        <v>386557.6</v>
      </c>
      <c r="F31" s="89">
        <f>SUM(F19:F30)</f>
        <v>0.9957497737614959</v>
      </c>
      <c r="G31" s="94">
        <f>SUM(G19:G30)</f>
        <v>664026.55</v>
      </c>
      <c r="H31" s="89">
        <f>SUM(H19:H30)</f>
        <v>0.9567739879691922</v>
      </c>
      <c r="I31" s="41">
        <f t="shared" si="0"/>
        <v>1.2677818143855677</v>
      </c>
    </row>
    <row r="32" spans="1:9" ht="12.75">
      <c r="A32" s="2">
        <v>14</v>
      </c>
      <c r="B32" s="14" t="s">
        <v>36</v>
      </c>
      <c r="C32" s="96"/>
      <c r="D32" s="67"/>
      <c r="E32" s="102"/>
      <c r="F32" s="67"/>
      <c r="G32" s="96"/>
      <c r="H32" s="67"/>
      <c r="I32" s="41"/>
    </row>
    <row r="33" spans="1:9" ht="15">
      <c r="A33" s="2">
        <v>15</v>
      </c>
      <c r="B33" s="6" t="s">
        <v>91</v>
      </c>
      <c r="C33" s="94">
        <v>26544.57</v>
      </c>
      <c r="D33" s="67">
        <v>0.0749</v>
      </c>
      <c r="E33" s="103">
        <v>1649.97</v>
      </c>
      <c r="F33" s="67">
        <v>0</v>
      </c>
      <c r="G33" s="94">
        <v>30000</v>
      </c>
      <c r="H33" s="67">
        <f>+G33/$G$34</f>
        <v>0.04322601203080775</v>
      </c>
      <c r="I33" s="41"/>
    </row>
    <row r="34" spans="1:9" ht="13.5" thickBot="1">
      <c r="A34" s="42"/>
      <c r="B34" s="43" t="s">
        <v>28</v>
      </c>
      <c r="C34" s="97">
        <f>SUM(C31:C33)</f>
        <v>550314.94</v>
      </c>
      <c r="D34" s="86">
        <f>SUM(D31:D33)</f>
        <v>1.0266647658266375</v>
      </c>
      <c r="E34" s="97">
        <f>E31+E33</f>
        <v>388207.56999999995</v>
      </c>
      <c r="F34" s="86" t="e">
        <f>+F31+#REF!</f>
        <v>#REF!</v>
      </c>
      <c r="G34" s="97">
        <f>SUM(G31:G33)</f>
        <v>694026.55</v>
      </c>
      <c r="H34" s="86">
        <f>SUM(H31:H33)</f>
        <v>1</v>
      </c>
      <c r="I34" s="87">
        <f>+G34/C34</f>
        <v>1.2611443003891556</v>
      </c>
    </row>
    <row r="37" ht="12.75">
      <c r="J37" s="15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7.140625" style="0" customWidth="1"/>
    <col min="2" max="2" width="35.7109375" style="0" customWidth="1"/>
    <col min="3" max="3" width="15.7109375" style="0" customWidth="1"/>
    <col min="4" max="4" width="13.8515625" style="0" customWidth="1"/>
    <col min="5" max="5" width="15.7109375" style="0" customWidth="1"/>
    <col min="6" max="7" width="13.8515625" style="0" customWidth="1"/>
    <col min="8" max="8" width="10.7109375" style="0" customWidth="1"/>
    <col min="9" max="9" width="10.28125" style="0" customWidth="1"/>
    <col min="10" max="10" width="14.8515625" style="0" customWidth="1"/>
  </cols>
  <sheetData>
    <row r="1" spans="1:10" ht="12.75">
      <c r="A1" s="2" t="s">
        <v>98</v>
      </c>
      <c r="H1" s="2" t="s">
        <v>33</v>
      </c>
      <c r="I1" s="2"/>
      <c r="J1" s="2"/>
    </row>
    <row r="2" spans="1:9" ht="25.5">
      <c r="A2" s="21" t="s">
        <v>5</v>
      </c>
      <c r="B2" s="27" t="s">
        <v>6</v>
      </c>
      <c r="C2" s="27" t="s">
        <v>96</v>
      </c>
      <c r="D2" s="26" t="s">
        <v>30</v>
      </c>
      <c r="E2" s="83" t="s">
        <v>103</v>
      </c>
      <c r="F2" s="26" t="s">
        <v>30</v>
      </c>
      <c r="G2" s="27" t="s">
        <v>104</v>
      </c>
      <c r="H2" s="26" t="s">
        <v>30</v>
      </c>
      <c r="I2" s="26" t="s">
        <v>82</v>
      </c>
    </row>
    <row r="3" spans="1:9" ht="12.75">
      <c r="A3" s="4">
        <v>1</v>
      </c>
      <c r="B3" s="57">
        <v>2</v>
      </c>
      <c r="C3" s="58">
        <v>3</v>
      </c>
      <c r="D3" s="57">
        <v>4</v>
      </c>
      <c r="E3" s="57">
        <v>5</v>
      </c>
      <c r="F3" s="57">
        <v>6</v>
      </c>
      <c r="G3" s="58">
        <v>7</v>
      </c>
      <c r="H3" s="57">
        <v>8</v>
      </c>
      <c r="I3" s="58">
        <v>9</v>
      </c>
    </row>
    <row r="4" spans="1:9" ht="12.75">
      <c r="A4" s="57" t="s">
        <v>8</v>
      </c>
      <c r="B4" s="5" t="s">
        <v>48</v>
      </c>
      <c r="C4" s="48">
        <v>92905.97</v>
      </c>
      <c r="D4" s="73">
        <f>+C4/$C$29</f>
        <v>0.18430750419396613</v>
      </c>
      <c r="E4" s="30">
        <v>69048.99</v>
      </c>
      <c r="F4" s="73">
        <f>+E4/$E$29</f>
        <v>0.18727434704508086</v>
      </c>
      <c r="G4" s="48">
        <v>100000</v>
      </c>
      <c r="H4" s="9">
        <f aca="true" t="shared" si="0" ref="H4:H28">+G4/$G$29*100</f>
        <v>17.25327812284334</v>
      </c>
      <c r="I4" s="75">
        <f>+G4/C4</f>
        <v>1.0763570952437178</v>
      </c>
    </row>
    <row r="5" spans="1:9" ht="12.75">
      <c r="A5" s="57" t="s">
        <v>9</v>
      </c>
      <c r="B5" s="5" t="s">
        <v>32</v>
      </c>
      <c r="C5" s="48">
        <v>10617.83</v>
      </c>
      <c r="D5" s="73">
        <f aca="true" t="shared" si="1" ref="D5:D28">+C5/$C$29</f>
        <v>0.021063724400658207</v>
      </c>
      <c r="E5" s="30">
        <v>7086.05</v>
      </c>
      <c r="F5" s="73">
        <f aca="true" t="shared" si="2" ref="F5:F28">+E5/$E$29</f>
        <v>0.019218751597652555</v>
      </c>
      <c r="G5" s="48">
        <v>12000</v>
      </c>
      <c r="H5" s="9">
        <f t="shared" si="0"/>
        <v>2.070393374741201</v>
      </c>
      <c r="I5" s="75">
        <f aca="true" t="shared" si="3" ref="I5:I28">+G5/C5</f>
        <v>1.130174433005614</v>
      </c>
    </row>
    <row r="6" spans="1:9" ht="12.75">
      <c r="A6" s="57" t="s">
        <v>7</v>
      </c>
      <c r="B6" s="5" t="s">
        <v>49</v>
      </c>
      <c r="C6" s="48">
        <v>6636.14</v>
      </c>
      <c r="D6" s="73">
        <f t="shared" si="1"/>
        <v>0.013164820311135512</v>
      </c>
      <c r="E6" s="30">
        <v>12821.67</v>
      </c>
      <c r="F6" s="73">
        <f t="shared" si="2"/>
        <v>0.034774873278776444</v>
      </c>
      <c r="G6" s="48">
        <v>15000</v>
      </c>
      <c r="H6" s="9">
        <f t="shared" si="0"/>
        <v>2.587991718426501</v>
      </c>
      <c r="I6" s="75">
        <f t="shared" si="3"/>
        <v>2.2603501433061988</v>
      </c>
    </row>
    <row r="7" spans="1:9" ht="12.75">
      <c r="A7" s="57" t="s">
        <v>10</v>
      </c>
      <c r="B7" s="90" t="s">
        <v>89</v>
      </c>
      <c r="C7" s="48">
        <v>39816.85</v>
      </c>
      <c r="D7" s="73">
        <f t="shared" si="1"/>
        <v>0.07898894170488205</v>
      </c>
      <c r="E7" s="30">
        <v>0</v>
      </c>
      <c r="F7" s="73">
        <f t="shared" si="2"/>
        <v>0</v>
      </c>
      <c r="G7" s="48">
        <v>40000</v>
      </c>
      <c r="H7" s="9">
        <f t="shared" si="0"/>
        <v>6.901311249137336</v>
      </c>
      <c r="I7" s="75">
        <f t="shared" si="3"/>
        <v>1.0045998113863854</v>
      </c>
    </row>
    <row r="8" spans="1:9" ht="12.75">
      <c r="A8" s="57" t="s">
        <v>11</v>
      </c>
      <c r="B8" s="90" t="s">
        <v>109</v>
      </c>
      <c r="C8" s="48">
        <v>0</v>
      </c>
      <c r="D8" s="73">
        <f t="shared" si="1"/>
        <v>0</v>
      </c>
      <c r="E8" s="30">
        <v>5489.43</v>
      </c>
      <c r="F8" s="73">
        <f t="shared" si="2"/>
        <v>0.0148884063170175</v>
      </c>
      <c r="G8" s="48">
        <v>7000</v>
      </c>
      <c r="H8" s="9">
        <f t="shared" si="0"/>
        <v>1.2077294685990339</v>
      </c>
      <c r="I8" s="75" t="e">
        <f t="shared" si="3"/>
        <v>#DIV/0!</v>
      </c>
    </row>
    <row r="9" spans="1:9" ht="12.75">
      <c r="A9" s="57" t="s">
        <v>13</v>
      </c>
      <c r="B9" s="5" t="s">
        <v>12</v>
      </c>
      <c r="C9" s="48">
        <v>1327.23</v>
      </c>
      <c r="D9" s="73">
        <f t="shared" si="1"/>
        <v>0.002632968029840899</v>
      </c>
      <c r="E9" s="30">
        <v>1036.66</v>
      </c>
      <c r="F9" s="73">
        <f t="shared" si="2"/>
        <v>0.0028116243931700312</v>
      </c>
      <c r="G9" s="48">
        <v>1500</v>
      </c>
      <c r="H9" s="9">
        <f t="shared" si="0"/>
        <v>0.2587991718426501</v>
      </c>
      <c r="I9" s="75">
        <f t="shared" si="3"/>
        <v>1.1301733685947424</v>
      </c>
    </row>
    <row r="10" spans="1:9" ht="12.75">
      <c r="A10" s="57" t="s">
        <v>14</v>
      </c>
      <c r="B10" s="5" t="s">
        <v>50</v>
      </c>
      <c r="C10" s="48">
        <v>398.17</v>
      </c>
      <c r="D10" s="73">
        <f t="shared" si="1"/>
        <v>0.0007898923927591682</v>
      </c>
      <c r="E10" s="30">
        <v>80.88</v>
      </c>
      <c r="F10" s="73">
        <f t="shared" si="2"/>
        <v>0.00021936235691508507</v>
      </c>
      <c r="G10" s="48">
        <v>500</v>
      </c>
      <c r="H10" s="9">
        <f t="shared" si="0"/>
        <v>0.0862663906142167</v>
      </c>
      <c r="I10" s="75">
        <f t="shared" si="3"/>
        <v>1.2557450335283924</v>
      </c>
    </row>
    <row r="11" spans="1:9" ht="12.75">
      <c r="A11" s="57" t="s">
        <v>15</v>
      </c>
      <c r="B11" s="5" t="s">
        <v>51</v>
      </c>
      <c r="C11" s="48">
        <v>5308.92</v>
      </c>
      <c r="D11" s="73">
        <f t="shared" si="1"/>
        <v>0.010531872119363597</v>
      </c>
      <c r="E11" s="30">
        <v>2023.36</v>
      </c>
      <c r="F11" s="73">
        <f t="shared" si="2"/>
        <v>0.005487747508502801</v>
      </c>
      <c r="G11" s="48">
        <v>5000</v>
      </c>
      <c r="H11" s="9">
        <f t="shared" si="0"/>
        <v>0.862663906142167</v>
      </c>
      <c r="I11" s="75">
        <f t="shared" si="3"/>
        <v>0.9418111404956186</v>
      </c>
    </row>
    <row r="12" spans="1:9" ht="12.75">
      <c r="A12" s="57" t="s">
        <v>16</v>
      </c>
      <c r="B12" s="5" t="s">
        <v>92</v>
      </c>
      <c r="C12" s="49">
        <v>7963.37</v>
      </c>
      <c r="D12" s="73">
        <f t="shared" si="1"/>
        <v>0.01579778834097641</v>
      </c>
      <c r="E12" s="31">
        <v>7647.61</v>
      </c>
      <c r="F12" s="73">
        <f t="shared" si="2"/>
        <v>0.02074181199761837</v>
      </c>
      <c r="G12" s="49">
        <v>9000</v>
      </c>
      <c r="H12" s="9">
        <f t="shared" si="0"/>
        <v>1.5527950310559007</v>
      </c>
      <c r="I12" s="75">
        <f t="shared" si="3"/>
        <v>1.1301747878096835</v>
      </c>
    </row>
    <row r="13" spans="1:9" ht="12.75">
      <c r="A13" s="57" t="s">
        <v>17</v>
      </c>
      <c r="B13" s="5" t="s">
        <v>52</v>
      </c>
      <c r="C13" s="50">
        <v>19908.43</v>
      </c>
      <c r="D13" s="73">
        <f t="shared" si="1"/>
        <v>0.03949448077147552</v>
      </c>
      <c r="E13" s="32">
        <v>18259.92</v>
      </c>
      <c r="F13" s="73">
        <f t="shared" si="2"/>
        <v>0.049524469439674826</v>
      </c>
      <c r="G13" s="50">
        <v>20000</v>
      </c>
      <c r="H13" s="9">
        <f t="shared" si="0"/>
        <v>3.450655624568668</v>
      </c>
      <c r="I13" s="75">
        <f t="shared" si="3"/>
        <v>1.0045995590812535</v>
      </c>
    </row>
    <row r="14" spans="1:9" ht="12.75">
      <c r="A14" s="57" t="s">
        <v>18</v>
      </c>
      <c r="B14" s="5" t="s">
        <v>53</v>
      </c>
      <c r="C14" s="50">
        <v>5308.92</v>
      </c>
      <c r="D14" s="73">
        <f t="shared" si="1"/>
        <v>0.010531872119363597</v>
      </c>
      <c r="E14" s="32">
        <v>2840.83</v>
      </c>
      <c r="F14" s="73">
        <f t="shared" si="2"/>
        <v>0.0077048858110173235</v>
      </c>
      <c r="G14" s="50">
        <v>5000</v>
      </c>
      <c r="H14" s="9">
        <f t="shared" si="0"/>
        <v>0.862663906142167</v>
      </c>
      <c r="I14" s="75">
        <f t="shared" si="3"/>
        <v>0.9418111404956186</v>
      </c>
    </row>
    <row r="15" spans="1:9" ht="12.75">
      <c r="A15" s="57" t="s">
        <v>19</v>
      </c>
      <c r="B15" s="5" t="s">
        <v>54</v>
      </c>
      <c r="C15" s="50">
        <v>3981.69</v>
      </c>
      <c r="D15" s="73">
        <f t="shared" si="1"/>
        <v>0.007898904089522698</v>
      </c>
      <c r="E15" s="32">
        <v>4062.68</v>
      </c>
      <c r="F15" s="73">
        <f t="shared" si="2"/>
        <v>0.011018781654201011</v>
      </c>
      <c r="G15" s="50">
        <v>5000</v>
      </c>
      <c r="H15" s="9">
        <f t="shared" si="0"/>
        <v>0.862663906142167</v>
      </c>
      <c r="I15" s="75">
        <f t="shared" si="3"/>
        <v>1.2557481873274916</v>
      </c>
    </row>
    <row r="16" spans="1:9" ht="12.75">
      <c r="A16" s="57" t="s">
        <v>20</v>
      </c>
      <c r="B16" s="5" t="s">
        <v>80</v>
      </c>
      <c r="C16" s="50">
        <v>7963.37</v>
      </c>
      <c r="D16" s="73">
        <f t="shared" si="1"/>
        <v>0.01579778834097641</v>
      </c>
      <c r="E16" s="32">
        <v>4844.36</v>
      </c>
      <c r="F16" s="73">
        <f t="shared" si="2"/>
        <v>0.01313885048646342</v>
      </c>
      <c r="G16" s="50">
        <v>9000</v>
      </c>
      <c r="H16" s="9">
        <f t="shared" si="0"/>
        <v>1.5527950310559007</v>
      </c>
      <c r="I16" s="75">
        <f t="shared" si="3"/>
        <v>1.1301747878096835</v>
      </c>
    </row>
    <row r="17" spans="1:9" ht="12.75">
      <c r="A17" s="57" t="s">
        <v>21</v>
      </c>
      <c r="B17" s="5" t="s">
        <v>55</v>
      </c>
      <c r="C17" s="50">
        <v>7963.37</v>
      </c>
      <c r="D17" s="73">
        <f t="shared" si="1"/>
        <v>0.01579778834097641</v>
      </c>
      <c r="E17" s="32">
        <v>5435.6</v>
      </c>
      <c r="F17" s="73">
        <f t="shared" si="2"/>
        <v>0.014742408843318948</v>
      </c>
      <c r="G17" s="50">
        <v>8000</v>
      </c>
      <c r="H17" s="9">
        <f t="shared" si="0"/>
        <v>1.3802622498274673</v>
      </c>
      <c r="I17" s="75">
        <f t="shared" si="3"/>
        <v>1.0045998113863854</v>
      </c>
    </row>
    <row r="18" spans="1:9" ht="12.75">
      <c r="A18" s="57" t="s">
        <v>22</v>
      </c>
      <c r="B18" s="5" t="s">
        <v>87</v>
      </c>
      <c r="C18" s="50">
        <v>4645.3</v>
      </c>
      <c r="D18" s="73">
        <f t="shared" si="1"/>
        <v>0.009215378185408655</v>
      </c>
      <c r="E18" s="32">
        <v>2938.55</v>
      </c>
      <c r="F18" s="73">
        <f t="shared" si="2"/>
        <v>0.007969921537003256</v>
      </c>
      <c r="G18" s="50">
        <v>5000</v>
      </c>
      <c r="H18" s="9">
        <f t="shared" si="0"/>
        <v>0.862663906142167</v>
      </c>
      <c r="I18" s="75">
        <f t="shared" si="3"/>
        <v>1.0763567476804512</v>
      </c>
    </row>
    <row r="19" spans="1:9" ht="12.75">
      <c r="A19" s="57" t="s">
        <v>23</v>
      </c>
      <c r="B19" s="5" t="s">
        <v>68</v>
      </c>
      <c r="C19" s="50">
        <v>5308.92</v>
      </c>
      <c r="D19" s="73">
        <f t="shared" si="1"/>
        <v>0.010531872119363597</v>
      </c>
      <c r="E19" s="32">
        <v>1409.06</v>
      </c>
      <c r="F19" s="73">
        <f t="shared" si="2"/>
        <v>0.0038216459277295965</v>
      </c>
      <c r="G19" s="50">
        <v>4000</v>
      </c>
      <c r="H19" s="9">
        <f t="shared" si="0"/>
        <v>0.6901311249137336</v>
      </c>
      <c r="I19" s="75">
        <f t="shared" si="3"/>
        <v>0.7534489123964949</v>
      </c>
    </row>
    <row r="20" spans="1:9" ht="12.75">
      <c r="A20" s="57" t="s">
        <v>24</v>
      </c>
      <c r="B20" s="5" t="s">
        <v>56</v>
      </c>
      <c r="C20" s="50">
        <v>92905.97</v>
      </c>
      <c r="D20" s="73">
        <f t="shared" si="1"/>
        <v>0.18430750419396613</v>
      </c>
      <c r="E20" s="32">
        <v>40874.4</v>
      </c>
      <c r="F20" s="73">
        <f t="shared" si="2"/>
        <v>0.11085935610150784</v>
      </c>
      <c r="G20" s="50">
        <v>90000</v>
      </c>
      <c r="H20" s="9">
        <f t="shared" si="0"/>
        <v>15.527950310559005</v>
      </c>
      <c r="I20" s="75">
        <f t="shared" si="3"/>
        <v>0.9687213857193461</v>
      </c>
    </row>
    <row r="21" spans="1:9" ht="12.75">
      <c r="A21" s="57" t="s">
        <v>25</v>
      </c>
      <c r="B21" s="5" t="s">
        <v>69</v>
      </c>
      <c r="C21" s="50">
        <v>3981.69</v>
      </c>
      <c r="D21" s="73">
        <f t="shared" si="1"/>
        <v>0.007898904089522698</v>
      </c>
      <c r="E21" s="32">
        <v>5651.34</v>
      </c>
      <c r="F21" s="73">
        <f t="shared" si="2"/>
        <v>0.015327537860144621</v>
      </c>
      <c r="G21" s="50">
        <v>7000</v>
      </c>
      <c r="H21" s="9">
        <f t="shared" si="0"/>
        <v>1.2077294685990339</v>
      </c>
      <c r="I21" s="75">
        <f t="shared" si="3"/>
        <v>1.7580474622584883</v>
      </c>
    </row>
    <row r="22" spans="1:9" ht="12.75">
      <c r="A22" s="57" t="s">
        <v>26</v>
      </c>
      <c r="B22" s="91" t="s">
        <v>57</v>
      </c>
      <c r="C22" s="51">
        <v>4645.3</v>
      </c>
      <c r="D22" s="73">
        <f t="shared" si="1"/>
        <v>0.009215378185408655</v>
      </c>
      <c r="E22" s="35">
        <v>3405.67</v>
      </c>
      <c r="F22" s="73">
        <f t="shared" si="2"/>
        <v>0.009236842211609765</v>
      </c>
      <c r="G22" s="51">
        <v>4600</v>
      </c>
      <c r="H22" s="9">
        <f t="shared" si="0"/>
        <v>0.7936507936507936</v>
      </c>
      <c r="I22" s="75">
        <f t="shared" si="3"/>
        <v>0.9902482078660151</v>
      </c>
    </row>
    <row r="23" spans="1:9" ht="12.75">
      <c r="A23" s="57" t="s">
        <v>73</v>
      </c>
      <c r="B23" s="5" t="s">
        <v>58</v>
      </c>
      <c r="C23" s="51">
        <v>172539.65</v>
      </c>
      <c r="D23" s="73">
        <f t="shared" si="1"/>
        <v>0.34228534792759224</v>
      </c>
      <c r="E23" s="35">
        <v>165603.77</v>
      </c>
      <c r="F23" s="73">
        <f t="shared" si="2"/>
        <v>0.44914976880840324</v>
      </c>
      <c r="G23" s="51">
        <v>220000</v>
      </c>
      <c r="H23" s="9">
        <f t="shared" si="0"/>
        <v>37.95721187025535</v>
      </c>
      <c r="I23" s="75">
        <f t="shared" si="3"/>
        <v>1.27506923770855</v>
      </c>
    </row>
    <row r="24" spans="1:9" ht="12.75">
      <c r="A24" s="57" t="s">
        <v>74</v>
      </c>
      <c r="B24" s="92" t="s">
        <v>67</v>
      </c>
      <c r="C24" s="51">
        <v>0</v>
      </c>
      <c r="D24" s="73">
        <f t="shared" si="1"/>
        <v>0</v>
      </c>
      <c r="E24" s="32">
        <v>0</v>
      </c>
      <c r="F24" s="73">
        <f t="shared" si="2"/>
        <v>0</v>
      </c>
      <c r="G24" s="51">
        <v>0</v>
      </c>
      <c r="H24" s="9">
        <f t="shared" si="0"/>
        <v>0</v>
      </c>
      <c r="I24" s="75" t="e">
        <f t="shared" si="3"/>
        <v>#DIV/0!</v>
      </c>
    </row>
    <row r="25" spans="1:9" ht="12.75">
      <c r="A25" s="57" t="s">
        <v>75</v>
      </c>
      <c r="B25" s="93" t="s">
        <v>70</v>
      </c>
      <c r="C25" s="52">
        <v>5308.92</v>
      </c>
      <c r="D25" s="73">
        <f t="shared" si="1"/>
        <v>0.010531872119363597</v>
      </c>
      <c r="E25" s="36">
        <v>4095</v>
      </c>
      <c r="F25" s="73">
        <f t="shared" si="2"/>
        <v>0.01110643980671703</v>
      </c>
      <c r="G25" s="52">
        <v>5000</v>
      </c>
      <c r="H25" s="9">
        <f t="shared" si="0"/>
        <v>0.862663906142167</v>
      </c>
      <c r="I25" s="75">
        <f t="shared" si="3"/>
        <v>0.9418111404956186</v>
      </c>
    </row>
    <row r="26" spans="1:9" ht="12.75">
      <c r="A26" s="57" t="s">
        <v>77</v>
      </c>
      <c r="B26" s="93" t="s">
        <v>88</v>
      </c>
      <c r="C26" s="52">
        <v>1327.23</v>
      </c>
      <c r="D26" s="73">
        <f t="shared" si="1"/>
        <v>0.002632968029840899</v>
      </c>
      <c r="E26" s="36">
        <v>80</v>
      </c>
      <c r="F26" s="73">
        <f t="shared" si="2"/>
        <v>0.00021697562503964895</v>
      </c>
      <c r="G26" s="52">
        <v>2000</v>
      </c>
      <c r="H26" s="9">
        <f t="shared" si="0"/>
        <v>0.3450655624568668</v>
      </c>
      <c r="I26" s="75">
        <f t="shared" si="3"/>
        <v>1.5068978247929898</v>
      </c>
    </row>
    <row r="27" spans="1:9" ht="12.75">
      <c r="A27" s="57" t="s">
        <v>78</v>
      </c>
      <c r="B27" s="93" t="s">
        <v>71</v>
      </c>
      <c r="C27" s="52">
        <v>663.62</v>
      </c>
      <c r="D27" s="73">
        <f t="shared" si="1"/>
        <v>0.0013164939339549418</v>
      </c>
      <c r="E27" s="36">
        <v>1163.54</v>
      </c>
      <c r="F27" s="73">
        <f t="shared" si="2"/>
        <v>0.0031557477344829137</v>
      </c>
      <c r="G27" s="52">
        <v>2000</v>
      </c>
      <c r="H27" s="9">
        <f t="shared" si="0"/>
        <v>0.3450655624568668</v>
      </c>
      <c r="I27" s="75">
        <f t="shared" si="3"/>
        <v>3.0137729423465234</v>
      </c>
    </row>
    <row r="28" spans="1:9" ht="12.75">
      <c r="A28" s="57" t="s">
        <v>79</v>
      </c>
      <c r="B28" s="93" t="s">
        <v>72</v>
      </c>
      <c r="C28" s="52">
        <v>2654.46</v>
      </c>
      <c r="D28" s="73">
        <f t="shared" si="1"/>
        <v>0.005265936059681798</v>
      </c>
      <c r="E28" s="36">
        <v>2805.64</v>
      </c>
      <c r="F28" s="73">
        <f t="shared" si="2"/>
        <v>0.007609443657953008</v>
      </c>
      <c r="G28" s="52">
        <v>3000</v>
      </c>
      <c r="H28" s="9">
        <f t="shared" si="0"/>
        <v>0.5175983436853002</v>
      </c>
      <c r="I28" s="75">
        <f t="shared" si="3"/>
        <v>1.1301733685947424</v>
      </c>
    </row>
    <row r="29" spans="1:10" ht="31.5" customHeight="1">
      <c r="A29" s="22" t="s">
        <v>64</v>
      </c>
      <c r="B29" s="25" t="s">
        <v>27</v>
      </c>
      <c r="C29" s="23">
        <f>SUM(C4:C28)</f>
        <v>504081.32000000007</v>
      </c>
      <c r="D29" s="74">
        <f>SUM(D4:D28)</f>
        <v>0.9999999999999997</v>
      </c>
      <c r="E29" s="23">
        <f>SUM(E4:E28)</f>
        <v>368705.00999999995</v>
      </c>
      <c r="F29" s="74">
        <f>SUM(F4:F28)</f>
        <v>1</v>
      </c>
      <c r="G29" s="23">
        <f>SUM(G4:G28)</f>
        <v>579600</v>
      </c>
      <c r="H29" s="24">
        <v>100</v>
      </c>
      <c r="I29" s="24">
        <f>+G29/C29</f>
        <v>1.1498144783464699</v>
      </c>
      <c r="J29" s="11" t="s">
        <v>94</v>
      </c>
    </row>
    <row r="30" spans="1:10" ht="12.75">
      <c r="A30" s="3" t="s">
        <v>76</v>
      </c>
      <c r="B30" s="3" t="s">
        <v>34</v>
      </c>
      <c r="C30" s="3"/>
      <c r="D30" s="3"/>
      <c r="E30" s="10"/>
      <c r="F30" s="1"/>
      <c r="G30" s="10">
        <v>8</v>
      </c>
      <c r="H30" s="1"/>
      <c r="I30" s="1"/>
      <c r="J30" s="15"/>
    </row>
    <row r="31" ht="12.75">
      <c r="J31" s="15"/>
    </row>
    <row r="32" spans="2:4" ht="12.75">
      <c r="B32" s="2" t="s">
        <v>4</v>
      </c>
      <c r="C32" s="2"/>
      <c r="D32" s="2"/>
    </row>
    <row r="33" spans="2:4" ht="12.75">
      <c r="B33" s="2"/>
      <c r="C33" s="2"/>
      <c r="D33" s="2"/>
    </row>
    <row r="34" spans="1:9" ht="25.5">
      <c r="A34" s="21" t="s">
        <v>5</v>
      </c>
      <c r="B34" s="27" t="s">
        <v>3</v>
      </c>
      <c r="C34" s="27" t="s">
        <v>97</v>
      </c>
      <c r="D34" s="21"/>
      <c r="E34" s="84" t="s">
        <v>107</v>
      </c>
      <c r="F34" s="26" t="s">
        <v>30</v>
      </c>
      <c r="G34" s="53" t="s">
        <v>108</v>
      </c>
      <c r="H34" s="26" t="s">
        <v>30</v>
      </c>
      <c r="I34" s="53" t="s">
        <v>31</v>
      </c>
    </row>
    <row r="35" spans="1:9" ht="12.75">
      <c r="A35" s="57">
        <v>0</v>
      </c>
      <c r="B35" s="57">
        <v>1</v>
      </c>
      <c r="C35" s="57"/>
      <c r="D35" s="57"/>
      <c r="E35" s="57">
        <v>2</v>
      </c>
      <c r="F35" s="57"/>
      <c r="G35" s="57">
        <v>3</v>
      </c>
      <c r="H35" s="59"/>
      <c r="I35" s="59"/>
    </row>
    <row r="36" spans="1:9" ht="16.5">
      <c r="A36" s="57" t="s">
        <v>8</v>
      </c>
      <c r="B36" s="28" t="s">
        <v>0</v>
      </c>
      <c r="C36" s="56">
        <f>+'PLAN PRIHODA 2024'!C34</f>
        <v>550314.94</v>
      </c>
      <c r="D36" s="28"/>
      <c r="E36" s="33">
        <f>+'PLAN PRIHODA 2024'!E34</f>
        <v>388207.56999999995</v>
      </c>
      <c r="F36" s="60"/>
      <c r="G36" s="56">
        <f>+'PLAN PRIHODA 2024'!G34</f>
        <v>694026.55</v>
      </c>
      <c r="H36" s="63"/>
      <c r="I36" s="64"/>
    </row>
    <row r="37" spans="1:9" ht="16.5">
      <c r="A37" s="57" t="s">
        <v>9</v>
      </c>
      <c r="B37" s="28" t="s">
        <v>1</v>
      </c>
      <c r="C37" s="61">
        <f>+C29</f>
        <v>504081.32000000007</v>
      </c>
      <c r="D37" s="28"/>
      <c r="E37" s="33">
        <f>+E29</f>
        <v>368705.00999999995</v>
      </c>
      <c r="F37" s="29"/>
      <c r="G37" s="61">
        <f>+G29</f>
        <v>579600</v>
      </c>
      <c r="H37" s="63"/>
      <c r="I37" s="64"/>
    </row>
    <row r="38" spans="1:9" ht="16.5">
      <c r="A38" s="57" t="s">
        <v>10</v>
      </c>
      <c r="B38" s="54" t="s">
        <v>2</v>
      </c>
      <c r="C38" s="76">
        <f>C36-C37</f>
        <v>46233.61999999988</v>
      </c>
      <c r="D38" s="54"/>
      <c r="E38" s="55">
        <f>+E36-E37</f>
        <v>19502.559999999998</v>
      </c>
      <c r="F38" s="66"/>
      <c r="G38" s="55">
        <f>+G36-G37</f>
        <v>114426.55000000005</v>
      </c>
      <c r="H38" s="62"/>
      <c r="I38" s="65">
        <f>+G38/E38</f>
        <v>5.867257939470513</v>
      </c>
    </row>
    <row r="39" spans="2:9" ht="12.75">
      <c r="B39" s="8"/>
      <c r="C39" s="8"/>
      <c r="D39" s="8"/>
      <c r="E39" s="16"/>
      <c r="F39" s="16"/>
      <c r="G39" s="17"/>
      <c r="H39" s="18"/>
      <c r="I39" s="18"/>
    </row>
    <row r="40" spans="1:9" ht="12.75">
      <c r="A40" s="11"/>
      <c r="I40" s="19"/>
    </row>
    <row r="41" ht="12.75">
      <c r="A41" s="11"/>
    </row>
    <row r="42" spans="7:8" ht="15">
      <c r="G42" s="77" t="s">
        <v>85</v>
      </c>
      <c r="H42" s="78"/>
    </row>
    <row r="43" spans="7:8" ht="15">
      <c r="G43" s="78"/>
      <c r="H43" s="78"/>
    </row>
    <row r="44" spans="7:8" ht="15">
      <c r="G44" s="78" t="s">
        <v>86</v>
      </c>
      <c r="H44" s="7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Čistoća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Morović</dc:creator>
  <cp:keywords/>
  <dc:description/>
  <cp:lastModifiedBy>Argyruntum Argyruntum</cp:lastModifiedBy>
  <cp:lastPrinted>2023-12-15T13:12:12Z</cp:lastPrinted>
  <dcterms:created xsi:type="dcterms:W3CDTF">2006-08-08T11:25:55Z</dcterms:created>
  <dcterms:modified xsi:type="dcterms:W3CDTF">2023-12-15T13:15:28Z</dcterms:modified>
  <cp:category/>
  <cp:version/>
  <cp:contentType/>
  <cp:contentStatus/>
</cp:coreProperties>
</file>